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C12" i="1" l="1"/>
  <c r="E12" i="1" s="1"/>
  <c r="I17" i="1"/>
  <c r="N20" i="1" s="1"/>
  <c r="M21" i="1" s="1"/>
  <c r="I7" i="1"/>
  <c r="M3" i="1"/>
  <c r="M4" i="1"/>
  <c r="J14" i="2" l="1"/>
  <c r="L14" i="2" s="1"/>
  <c r="N15" i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0" i="1" l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<sst xmlns="http://schemas.openxmlformats.org/spreadsheetml/2006/main" count="136" uniqueCount="136">
  <si>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</si>
  <si>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</si>
  <si>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</si>
  <si>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</si>
  <si>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</si>
  <si>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</si>
  <si>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</si>
  <si>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</si>
  <si>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</si>
  <si>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</si>
  <si>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</si>
  <si>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</si>
  <si>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</si>
  <si>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</si>
  <si>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</si>
  <si>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</si>
  <si>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</si>
  <si>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</si>
  <si>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</si>
  <si>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</si>
  <si>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</si>
  <si>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</si>
  <si>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</si>
  <si>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</si>
  <si>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</si>
  <si>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</si>
  <si>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</si>
  <si>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</si>
  <si>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</si>
  <si>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</si>
  <si>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</si>
  <si>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</si>
  <si>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</si>
  <si>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</si>
  <si>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</si>
  <si>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</si>
  <si>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</si>
  <si>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</si>
  <si>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</si>
  <si>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</si>
  <si>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</si>
  <si>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</si>
  <si>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</si>
  <si>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</si>
  <si>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</si>
  <si>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</si>
  <si>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</si>
  <si>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</si>
  <si>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</si>
  <si>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</si>
  <si>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</si>
  <si>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</si>
  <si>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</si>
  <si>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</si>
  <si>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</si>
  <si>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</si>
  <si>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</si>
  <si>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</si>
  <si>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</si>
  <si>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</si>
  <si>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</si>
  <si>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</si>
  <si>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</si>
  <si>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</si>
  <si>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</si>
  <si>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</si>
  <si>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</si>
  <si>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</si>
  <si>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</si>
  <si>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</si>
  <si>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</si>
  <si>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</si>
  <si>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</si>
  <si>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</si>
  <si>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</si>
  <si>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</si>
  <si>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</si>
  <si>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</si>
  <si>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</si>
  <si>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</si>
  <si>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</si>
  <si>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</si>
  <si>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</si>
  <si>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</si>
  <si>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</si>
  <si>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</si>
  <si>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</si>
  <si>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</si>
  <si>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</si>
  <si>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</si>
  <si>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</si>
  <si>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</si>
  <si>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</si>
  <si>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</si>
  <si>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</si>
  <si>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</si>
  <si>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</si>
  <si>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</si>
  <si>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</si>
  <si>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</si>
  <si>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</si>
  <si>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</si>
  <si>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</si>
  <si>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</si>
  <si>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</si>
  <si>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</si>
  <si>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</si>
  <si>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</si>
  <si>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</si>
  <si>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</si>
  <si>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</si>
  <si>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</si>
  <si>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</si>
  <si>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</si>
  <si>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</si>
  <si>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</si>
  <si>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</si>
  <si>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</si>
  <si>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</si>
  <si>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</si>
  <si>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</si>
  <si>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</si>
  <si>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</si>
  <si>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</si>
  <si>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</si>
  <si>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</si>
  <si>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</si>
  <si>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</si>
  <si>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3 - GALWAY</t>
  </si>
  <si>
    <t>Competittion travel srl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</si>
  <si>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</si>
  <si>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</si>
  <si>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</si>
  <si>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Lucignolo viaggi</t>
  </si>
  <si>
    <t>Incoming management srl</t>
  </si>
  <si>
    <t>Geko Viaggi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</si>
</sst>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630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21.5625</v>
      </c>
      <c r="D3" s="9">
        <f>SUM(Comparazione!C5:H5)</f>
        <v>24</v>
      </c>
      <c r="E3" s="3">
        <f>C3+D3</f>
        <v>45.5625</v>
      </c>
      <c r="F3" s="10" t="str">
        <f t="shared" ref="F3:F32" si="0">IF(E3=0,"",IF(E3=$I$23,A3,""))</f>
        <v/>
      </c>
      <c r="H3" s="1" t="s">
        <v>6</v>
      </c>
      <c r="I3" s="10">
        <f>MIN(B3:B32)</f>
        <v>492</v>
      </c>
      <c r="K3" s="7" t="s">
        <v>7</v>
      </c>
      <c r="M3" s="10">
        <f>I3</f>
        <v>492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560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25.5</v>
      </c>
      <c r="D4" s="9">
        <f>SUM(Comparazione!C6:H6)</f>
        <v>24</v>
      </c>
      <c r="E4" s="3">
        <f t="shared" ref="E4:E32" si="2">C4+D4</f>
        <v>49.5</v>
      </c>
      <c r="F4" s="10" t="str">
        <f>IF(E4=0,"",IF(E4=$I$23,A4,""))</f>
        <v/>
      </c>
      <c r="K4" s="1" t="s">
        <v>9</v>
      </c>
      <c r="L4" s="1">
        <v>1</v>
      </c>
      <c r="M4" s="10">
        <f>I3</f>
        <v>492</v>
      </c>
      <c r="N4" s="10">
        <f>$I$3+$I$17*L4</f>
        <v>501.625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537</v>
      </c>
      <c r="C5" s="3">
        <f t="shared" si="1"/>
        <v>27.1875</v>
      </c>
      <c r="D5" s="9">
        <f>SUM(Comparazione!C7:H7)</f>
        <v>24</v>
      </c>
      <c r="E5" s="3">
        <f t="shared" si="2"/>
        <v>51.1875</v>
      </c>
      <c r="F5" s="10" t="str">
        <f t="shared" si="0"/>
        <v>Offerta 3</v>
      </c>
      <c r="H5" s="1" t="s">
        <v>11</v>
      </c>
      <c r="I5" s="10">
        <f>MAX(B3:B32)</f>
        <v>800</v>
      </c>
      <c r="K5" s="1" t="s">
        <v>12</v>
      </c>
      <c r="L5" s="1">
        <v>2</v>
      </c>
      <c r="M5" s="10">
        <f>N4</f>
        <v>501.625</v>
      </c>
      <c r="N5" s="10">
        <f t="shared" ref="N5:N35" si="3">$I$3+$I$17*L5</f>
        <v>511.25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492</v>
      </c>
      <c r="C6" s="3">
        <f t="shared" si="1"/>
        <v>30</v>
      </c>
      <c r="D6" s="9">
        <f>SUM(Comparazione!C8:H8)</f>
        <v>18</v>
      </c>
      <c r="E6" s="3">
        <f t="shared" si="2"/>
        <v>48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511.25</v>
      </c>
      <c r="N6" s="10">
        <f t="shared" si="3"/>
        <v>520.875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567</v>
      </c>
      <c r="C7" s="3">
        <f t="shared" si="1"/>
        <v>25.5</v>
      </c>
      <c r="D7" s="9">
        <f>SUM(Comparazione!C9:H9)</f>
        <v>22</v>
      </c>
      <c r="E7" s="3">
        <f t="shared" si="2"/>
        <v>47.5</v>
      </c>
      <c r="F7" s="10" t="str">
        <f t="shared" si="0"/>
        <v/>
      </c>
      <c r="H7" s="1" t="s">
        <v>36</v>
      </c>
      <c r="I7" s="10">
        <f>I5-I3</f>
        <v>308</v>
      </c>
      <c r="K7" s="1" t="s">
        <v>17</v>
      </c>
      <c r="L7" s="1">
        <v>4</v>
      </c>
      <c r="M7" s="10">
        <f t="shared" si="5"/>
        <v>520.875</v>
      </c>
      <c r="N7" s="10">
        <f t="shared" si="3"/>
        <v>530.5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800</v>
      </c>
      <c r="C8" s="3">
        <f t="shared" si="1"/>
        <v>12</v>
      </c>
      <c r="D8" s="9">
        <f>SUM(Comparazione!C10:H10)</f>
        <v>23</v>
      </c>
      <c r="E8" s="3">
        <f t="shared" si="2"/>
        <v>35</v>
      </c>
      <c r="F8" s="10" t="str">
        <f t="shared" si="0"/>
        <v/>
      </c>
      <c r="K8" s="1" t="s">
        <v>19</v>
      </c>
      <c r="L8" s="1">
        <v>5</v>
      </c>
      <c r="M8" s="10">
        <f t="shared" si="5"/>
        <v>530.5</v>
      </c>
      <c r="N8" s="10">
        <f t="shared" si="3"/>
        <v>540.125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613</v>
      </c>
      <c r="C9" s="3">
        <f t="shared" si="1"/>
        <v>22.6875</v>
      </c>
      <c r="D9" s="9">
        <f>SUM(Comparazione!C11:H11)</f>
        <v>19</v>
      </c>
      <c r="E9" s="3">
        <f t="shared" si="2"/>
        <v>41.6875</v>
      </c>
      <c r="F9" s="10" t="str">
        <f t="shared" si="0"/>
        <v/>
      </c>
      <c r="K9" s="1" t="s">
        <v>22</v>
      </c>
      <c r="L9" s="1">
        <v>6</v>
      </c>
      <c r="M9" s="10">
        <f t="shared" si="5"/>
        <v>540.125</v>
      </c>
      <c r="N9" s="10">
        <f t="shared" si="3"/>
        <v>549.75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 t="str">
        <f>IF(Comparazione!I12&lt;&gt;"",Comparazione!I12,"")</f>
        <v/>
      </c>
      <c r="C10" s="3">
        <f t="shared" si="1"/>
        <v>0</v>
      </c>
      <c r="D10" s="9">
        <f>SUM(Comparazione!C12:H12)</f>
        <v>0</v>
      </c>
      <c r="E10" s="3">
        <f t="shared" si="2"/>
        <v>0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549.75</v>
      </c>
      <c r="N10" s="10">
        <f t="shared" si="3"/>
        <v>559.375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 t="str">
        <f>IF(Comparazione!I13&lt;&gt;"",Comparazione!I13,"")</f>
        <v/>
      </c>
      <c r="C11" s="3">
        <f t="shared" si="1"/>
        <v>0</v>
      </c>
      <c r="D11" s="9">
        <f>SUM(Comparazione!C13:H13)</f>
        <v>0</v>
      </c>
      <c r="E11" s="3">
        <f t="shared" si="2"/>
        <v>0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559.375</v>
      </c>
      <c r="N11" s="10">
        <f t="shared" si="3"/>
        <v>569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 t="str">
        <f>IF(Comparazione!I14&lt;&gt;"",Comparazione!I14,"")</f>
        <v/>
      </c>
      <c r="C12" s="3">
        <f t="shared" si="1"/>
        <v>0</v>
      </c>
      <c r="D12" s="9">
        <f>SUM(Comparazione!C14:H14)</f>
        <v>0</v>
      </c>
      <c r="E12" s="3">
        <f t="shared" si="2"/>
        <v>0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569</v>
      </c>
      <c r="N12" s="10">
        <f t="shared" si="3"/>
        <v>578.625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578.625</v>
      </c>
      <c r="N13" s="10">
        <f t="shared" si="3"/>
        <v>588.25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588.25</v>
      </c>
      <c r="N14" s="10">
        <f t="shared" si="3"/>
        <v>597.875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597.875</v>
      </c>
      <c r="N15" s="10">
        <f t="shared" si="3"/>
        <v>607.5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607.5</v>
      </c>
      <c r="N16" s="10">
        <f t="shared" si="3"/>
        <v>617.125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9.625</v>
      </c>
      <c r="K17" s="1" t="s">
        <v>97</v>
      </c>
      <c r="L17" s="1">
        <v>14</v>
      </c>
      <c r="M17" s="10">
        <f t="shared" si="5"/>
        <v>617.125</v>
      </c>
      <c r="N17" s="10">
        <f t="shared" si="3"/>
        <v>626.75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626.75</v>
      </c>
      <c r="N18" s="10">
        <f t="shared" si="3"/>
        <v>636.375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636.375</v>
      </c>
      <c r="N19" s="10">
        <f t="shared" si="3"/>
        <v>646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646</v>
      </c>
      <c r="N20" s="10">
        <f t="shared" si="3"/>
        <v>655.625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655.625</v>
      </c>
      <c r="N21" s="10">
        <f t="shared" si="3"/>
        <v>665.25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665.25</v>
      </c>
      <c r="N22" s="10">
        <f t="shared" si="3"/>
        <v>674.875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51.1875</v>
      </c>
      <c r="K23" s="1" t="s">
        <v>103</v>
      </c>
      <c r="L23" s="1">
        <v>20</v>
      </c>
      <c r="M23" s="10">
        <f t="shared" si="5"/>
        <v>674.875</v>
      </c>
      <c r="N23" s="10">
        <f t="shared" si="3"/>
        <v>684.5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684.5</v>
      </c>
      <c r="N24" s="10">
        <f t="shared" si="3"/>
        <v>694.125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694.125</v>
      </c>
      <c r="N25" s="10">
        <f t="shared" si="3"/>
        <v>703.75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703.75</v>
      </c>
      <c r="N26" s="10">
        <f t="shared" si="3"/>
        <v>713.375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713.375</v>
      </c>
      <c r="N27" s="10">
        <f t="shared" si="3"/>
        <v>723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723</v>
      </c>
      <c r="N28" s="10">
        <f t="shared" si="3"/>
        <v>732.625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732.625</v>
      </c>
      <c r="N29" s="10">
        <f t="shared" si="3"/>
        <v>742.25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742.25</v>
      </c>
      <c r="N30" s="10">
        <f t="shared" si="3"/>
        <v>751.875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751.875</v>
      </c>
      <c r="N31" s="10">
        <f t="shared" si="3"/>
        <v>761.5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761.5</v>
      </c>
      <c r="N32" s="10">
        <f t="shared" si="3"/>
        <v>771.125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771.125</v>
      </c>
      <c r="N33" s="10">
        <f t="shared" si="3"/>
        <v>780.75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780.75</v>
      </c>
      <c r="N34" s="10">
        <f t="shared" si="3"/>
        <v>790.375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790.375</v>
      </c>
      <c r="N35" s="10">
        <f t="shared" si="3"/>
        <v>800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O17" sqref="O17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10</v>
      </c>
      <c r="D5" s="21">
        <v>3</v>
      </c>
      <c r="E5" s="20">
        <v>2</v>
      </c>
      <c r="F5" s="20">
        <v>3</v>
      </c>
      <c r="G5" s="20">
        <v>3</v>
      </c>
      <c r="H5" s="20">
        <v>3</v>
      </c>
      <c r="I5" s="28">
        <v>630</v>
      </c>
      <c r="J5" s="18">
        <f>Fasce!C3</f>
        <v>21.5625</v>
      </c>
      <c r="K5" s="18">
        <f>Fasce!D3</f>
        <v>24</v>
      </c>
      <c r="L5" s="18">
        <f>J5+K5</f>
        <v>45.5625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10</v>
      </c>
      <c r="D6" s="21">
        <v>3</v>
      </c>
      <c r="E6" s="20">
        <v>2</v>
      </c>
      <c r="F6" s="20">
        <v>3</v>
      </c>
      <c r="G6" s="20">
        <v>3</v>
      </c>
      <c r="H6" s="20">
        <v>3</v>
      </c>
      <c r="I6" s="28">
        <v>560</v>
      </c>
      <c r="J6" s="18">
        <f>Fasce!C4</f>
        <v>25.5</v>
      </c>
      <c r="K6" s="18">
        <f>Fasce!D4</f>
        <v>24</v>
      </c>
      <c r="L6" s="18">
        <f t="shared" ref="L6:L34" si="0">J6+K6</f>
        <v>49.5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2" t="s">
        <v>131</v>
      </c>
      <c r="C7" s="20">
        <v>10</v>
      </c>
      <c r="D7" s="21">
        <v>3</v>
      </c>
      <c r="E7" s="20">
        <v>2</v>
      </c>
      <c r="F7" s="20">
        <v>3</v>
      </c>
      <c r="G7" s="20">
        <v>3</v>
      </c>
      <c r="H7" s="20">
        <v>3</v>
      </c>
      <c r="I7" s="28">
        <v>537</v>
      </c>
      <c r="J7" s="18">
        <f>Fasce!C5</f>
        <v>27.1875</v>
      </c>
      <c r="K7" s="18">
        <f>Fasce!D5</f>
        <v>24</v>
      </c>
      <c r="L7" s="18">
        <f t="shared" si="0"/>
        <v>51.1875</v>
      </c>
      <c r="M7" s="19" t="str">
        <f>IF(Fasce!F5="","","Vincitore")</f>
        <v>Vincitore</v>
      </c>
    </row>
    <row r="8" spans="1:13" ht="30" customHeight="1" thickBot="1" x14ac:dyDescent="0.3">
      <c r="A8" s="17" t="s">
        <v>41</v>
      </c>
      <c r="B8" s="31" t="s">
        <v>132</v>
      </c>
      <c r="C8" s="20">
        <v>10</v>
      </c>
      <c r="D8" s="21">
        <v>3</v>
      </c>
      <c r="E8" s="20">
        <v>2</v>
      </c>
      <c r="F8" s="20">
        <v>3</v>
      </c>
      <c r="G8" s="20">
        <v>0</v>
      </c>
      <c r="H8" s="20">
        <v>0</v>
      </c>
      <c r="I8" s="28">
        <v>492</v>
      </c>
      <c r="J8" s="18">
        <f>Fasce!C6</f>
        <v>30</v>
      </c>
      <c r="K8" s="18">
        <f>Fasce!D6</f>
        <v>18</v>
      </c>
      <c r="L8" s="18">
        <f t="shared" si="0"/>
        <v>48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10</v>
      </c>
      <c r="D9" s="21">
        <v>3</v>
      </c>
      <c r="E9" s="20">
        <v>0</v>
      </c>
      <c r="F9" s="20">
        <v>3</v>
      </c>
      <c r="G9" s="20">
        <v>3</v>
      </c>
      <c r="H9" s="20">
        <v>3</v>
      </c>
      <c r="I9" s="28">
        <v>567</v>
      </c>
      <c r="J9" s="18">
        <f>Fasce!C7</f>
        <v>25.5</v>
      </c>
      <c r="K9" s="18">
        <f>Fasce!D7</f>
        <v>22</v>
      </c>
      <c r="L9" s="18">
        <f t="shared" si="0"/>
        <v>47.5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10</v>
      </c>
      <c r="D10" s="21">
        <v>3</v>
      </c>
      <c r="E10" s="20">
        <v>2</v>
      </c>
      <c r="F10" s="20">
        <v>5</v>
      </c>
      <c r="G10" s="20">
        <v>0</v>
      </c>
      <c r="H10" s="20">
        <v>3</v>
      </c>
      <c r="I10" s="28">
        <v>800</v>
      </c>
      <c r="J10" s="18">
        <f>Fasce!C8</f>
        <v>12</v>
      </c>
      <c r="K10" s="18">
        <f>Fasce!D8</f>
        <v>23</v>
      </c>
      <c r="L10" s="18">
        <f t="shared" si="0"/>
        <v>35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10</v>
      </c>
      <c r="D11" s="21">
        <v>3</v>
      </c>
      <c r="E11" s="20">
        <v>0</v>
      </c>
      <c r="F11" s="20">
        <v>3</v>
      </c>
      <c r="G11" s="20">
        <v>0</v>
      </c>
      <c r="H11" s="20">
        <v>3</v>
      </c>
      <c r="I11" s="28">
        <v>613</v>
      </c>
      <c r="J11" s="18">
        <f>Fasce!C9</f>
        <v>22.6875</v>
      </c>
      <c r="K11" s="18">
        <f>Fasce!D9</f>
        <v>19</v>
      </c>
      <c r="L11" s="18">
        <f t="shared" si="0"/>
        <v>41.6875</v>
      </c>
      <c r="M11" s="19" t="str">
        <f>IF(Fasce!F9="","","Vincitore")</f>
        <v/>
      </c>
    </row>
    <row r="12" spans="1:13" ht="30" customHeight="1" x14ac:dyDescent="0.25">
      <c r="A12" s="17" t="s">
        <v>45</v>
      </c>
      <c r="B12" s="25"/>
      <c r="C12" s="20"/>
      <c r="D12" s="21"/>
      <c r="E12" s="20"/>
      <c r="F12" s="20"/>
      <c r="G12" s="20"/>
      <c r="H12" s="20"/>
      <c r="I12" s="28"/>
      <c r="J12" s="18">
        <f>Fasce!C10</f>
        <v>0</v>
      </c>
      <c r="K12" s="18">
        <f>Fasce!D10</f>
        <v>0</v>
      </c>
      <c r="L12" s="18">
        <f t="shared" si="0"/>
        <v>0</v>
      </c>
      <c r="M12" s="19" t="str">
        <f>IF(Fasce!F10="","","Vincitore")</f>
        <v/>
      </c>
    </row>
    <row r="13" spans="1:13" ht="30" customHeight="1" x14ac:dyDescent="0.25">
      <c r="A13" s="17" t="s">
        <v>46</v>
      </c>
      <c r="B13" s="25"/>
      <c r="C13" s="20"/>
      <c r="D13" s="21"/>
      <c r="E13" s="20"/>
      <c r="F13" s="20"/>
      <c r="G13" s="20"/>
      <c r="H13" s="20"/>
      <c r="I13" s="28"/>
      <c r="J13" s="18">
        <f>Fasce!C11</f>
        <v>0</v>
      </c>
      <c r="K13" s="18">
        <f>Fasce!D11</f>
        <v>0</v>
      </c>
      <c r="L13" s="18">
        <f t="shared" si="0"/>
        <v>0</v>
      </c>
      <c r="M13" s="19" t="str">
        <f>IF(Fasce!F11="","","Vincitore")</f>
        <v/>
      </c>
    </row>
    <row r="14" spans="1:13" ht="30" customHeight="1" x14ac:dyDescent="0.25">
      <c r="A14" s="17" t="s">
        <v>47</v>
      </c>
      <c r="B14" s="25"/>
      <c r="C14" s="20"/>
      <c r="D14" s="21"/>
      <c r="E14" s="20"/>
      <c r="F14" s="20"/>
      <c r="G14" s="20"/>
      <c r="H14" s="20"/>
      <c r="I14" s="28"/>
      <c r="J14" s="18">
        <f>Fasce!C12</f>
        <v>0</v>
      </c>
      <c r="K14" s="18">
        <f>Fasce!D12</f>
        <v>0</v>
      </c>
      <c r="L14" s="18">
        <f t="shared" si="0"/>
        <v>0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2023-12-13T07:28:04Z</dcterms:modified>
</cp:coreProperties>
</file>